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2024-2028" sheetId="7" r:id="rId1"/>
  </sheets>
  <definedNames>
    <definedName name="_xlnm._FilterDatabase" localSheetId="0" hidden="1">'2024-2028'!$A$4:$K$4</definedName>
    <definedName name="_xlnm.Print_Titles" localSheetId="0">'2024-2028'!$3:$3</definedName>
    <definedName name="_xlnm.Print_Area" localSheetId="0">'2024-2028'!$A$1:$K$25</definedName>
  </definedNames>
  <calcPr calcId="125725"/>
</workbook>
</file>

<file path=xl/calcChain.xml><?xml version="1.0" encoding="utf-8"?>
<calcChain xmlns="http://schemas.openxmlformats.org/spreadsheetml/2006/main">
  <c r="D20" i="7"/>
  <c r="I8" l="1"/>
  <c r="J20"/>
  <c r="K12"/>
  <c r="I12"/>
  <c r="G12"/>
  <c r="J26"/>
  <c r="H26"/>
  <c r="I26" s="1"/>
  <c r="F26"/>
  <c r="D26"/>
  <c r="C26"/>
  <c r="E12"/>
  <c r="C6"/>
  <c r="F20"/>
  <c r="F19" s="1"/>
  <c r="C20"/>
  <c r="E10"/>
  <c r="G10"/>
  <c r="I10"/>
  <c r="K10"/>
  <c r="I11"/>
  <c r="E11"/>
  <c r="C19" l="1"/>
  <c r="D19"/>
  <c r="E26"/>
  <c r="G26"/>
  <c r="K26"/>
  <c r="E16"/>
  <c r="G7"/>
  <c r="K18" l="1"/>
  <c r="I18"/>
  <c r="G18"/>
  <c r="K15"/>
  <c r="K11"/>
  <c r="I15"/>
  <c r="J6" l="1"/>
  <c r="H6"/>
  <c r="F6"/>
  <c r="D6"/>
  <c r="D5" s="1"/>
  <c r="I6" l="1"/>
  <c r="H20"/>
  <c r="H19" s="1"/>
  <c r="J19"/>
  <c r="G21"/>
  <c r="K24" l="1"/>
  <c r="K23"/>
  <c r="K22"/>
  <c r="K21"/>
  <c r="K20"/>
  <c r="K19"/>
  <c r="I24"/>
  <c r="I23"/>
  <c r="I22"/>
  <c r="I21"/>
  <c r="I20"/>
  <c r="I19"/>
  <c r="G24"/>
  <c r="G23"/>
  <c r="G22"/>
  <c r="G20"/>
  <c r="G19"/>
  <c r="E24"/>
  <c r="E23"/>
  <c r="E22"/>
  <c r="E21"/>
  <c r="E20"/>
  <c r="E19"/>
  <c r="C5" l="1"/>
  <c r="K7" l="1"/>
  <c r="K8"/>
  <c r="K9"/>
  <c r="K13"/>
  <c r="K14"/>
  <c r="K16"/>
  <c r="K17"/>
  <c r="I7"/>
  <c r="I9"/>
  <c r="I13"/>
  <c r="I14"/>
  <c r="I16"/>
  <c r="I17"/>
  <c r="G8"/>
  <c r="G9"/>
  <c r="G13"/>
  <c r="G14"/>
  <c r="G15"/>
  <c r="G16"/>
  <c r="G17"/>
  <c r="E7"/>
  <c r="E8"/>
  <c r="E9"/>
  <c r="E13"/>
  <c r="E14"/>
  <c r="E15"/>
  <c r="E17"/>
  <c r="E18"/>
  <c r="E6" l="1"/>
  <c r="E5"/>
  <c r="J5"/>
  <c r="H5"/>
  <c r="G6" l="1"/>
  <c r="F5"/>
  <c r="G5" s="1"/>
  <c r="K5"/>
  <c r="K6"/>
  <c r="I5" l="1"/>
</calcChain>
</file>

<file path=xl/sharedStrings.xml><?xml version="1.0" encoding="utf-8"?>
<sst xmlns="http://schemas.openxmlformats.org/spreadsheetml/2006/main" count="68" uniqueCount="67">
  <si>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</si>
  <si>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</si>
  <si>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</si>
  <si>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</si>
  <si>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</si>
  <si>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</si>
  <si>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</si>
  <si>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</si>
  <si>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</si>
  <si>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</si>
  <si>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</si>
  <si>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</si>
  <si>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</si>
  <si>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</si>
  <si>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</si>
  <si>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</si>
  <si>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</si>
  <si>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</si>
  <si>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</si>
  <si>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</si>
  <si>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</si>
  <si>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</si>
  <si>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</si>
  <si>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</si>
  <si>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</si>
  <si>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</si>
  <si>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</si>
  <si>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</si>
  <si>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</si>
  <si>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</si>
  <si>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</si>
  <si>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</si>
  <si>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</si>
  <si>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</si>
  <si>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</si>
  <si>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</si>
  <si>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</si>
  <si>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</si>
  <si>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</si>
  <si>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</si>
  <si>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>2 02 00000 00 0000 000</t>
  </si>
  <si>
    <t>ДОХОДОВ ВСЕГО:</t>
  </si>
  <si>
    <t>2 00 00000 00 0000 000</t>
  </si>
  <si>
    <t xml:space="preserve"> рублей</t>
  </si>
  <si>
    <t>﻿2 07 00000 00 0000 000</t>
  </si>
  <si>
    <t>﻿ПРОЧИЕ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</si>
  <si>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</si>
  <si>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</si>
  <si>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</si>
  <si>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</si>
  <si>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1 06 00000 00 0000 000</t>
  </si>
  <si>
    <t>НАЛОГИ НА ИМУЩЕСТВО</t>
  </si>
  <si>
    <t>Темп 2025/2024</t>
  </si>
  <si>
    <t>ЗАДОЛЖЕННОСТЬ И ПЕРЕРАСЧЕТЫ ПО ОТМЕНЕННЫМ НАЛОГАМ,СБОРАМ И ИНЫМ ОБЯЗАТЕЛЬНЫМ ПЛАТЕЖАМ</t>
  </si>
  <si>
    <t>2026 год</t>
  </si>
  <si>
    <t>Темп 2026/2025</t>
  </si>
  <si>
    <t>2 19 00000 00 0000 000</t>
  </si>
  <si>
    <t>ВОЗВРАТ ОСТАТКОВ СУБСИДИЙ,СУБВЕНЦИЙ И ИНЫХ МЕЖБЮДЖЕТНЫХ ТРАНСФЕРТОВ,ИМЕЮЩИХ ЦЕЛЕВОЕ НАЗНАЧЕНИЕ,ПРОШЛЫХ ЛЕТ</t>
  </si>
  <si>
    <t xml:space="preserve">Возврат прочих остатков субсидий,субвенций и иных межбюджетных трансфертов,имеющих целевое назначение,прошлых лет  из бюджетов городских поселений </t>
  </si>
  <si>
    <t>﻿2 19 60010 13 0000150</t>
  </si>
  <si>
    <t>2027 год</t>
  </si>
  <si>
    <t>Темп 2027/2026</t>
  </si>
  <si>
    <t xml:space="preserve">Сведения о доходах бюджета  Мглинского городского поселения Мглинского муниципального района  Брянской области в 2024- 2028 годах </t>
  </si>
  <si>
    <t>2024 год факт</t>
  </si>
  <si>
    <t>2025 год оценка</t>
  </si>
  <si>
    <t>2028 год</t>
  </si>
  <si>
    <t>Темп 2028/2027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</si>
</sst>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%"/>
  </numFmts>
  <fonts count="9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29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"/>
  <sheetViews>
    <sheetView tabSelected="1" zoomScale="73" zoomScaleNormal="73" zoomScaleSheetLayoutView="70" workbookViewId="0">
      <pane ySplit="3" topLeftCell="A14" activePane="bottomLeft" state="frozen"/>
      <selection pane="bottomLeft" activeCell="D20" sqref="D20:E27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28" t="s">
        <v>62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" customHeight="1">
      <c r="F2" s="1"/>
      <c r="G2" s="1"/>
      <c r="H2" s="1"/>
      <c r="I2" s="1"/>
      <c r="J2" s="1"/>
      <c r="K2" s="7" t="s">
        <v>43</v>
      </c>
    </row>
    <row r="3" spans="1:11" ht="45.75" customHeight="1">
      <c r="A3" s="6" t="s">
        <v>10</v>
      </c>
      <c r="B3" s="6" t="s">
        <v>11</v>
      </c>
      <c r="C3" s="6" t="s">
        <v>63</v>
      </c>
      <c r="D3" s="6" t="s">
        <v>64</v>
      </c>
      <c r="E3" s="6" t="s">
        <v>52</v>
      </c>
      <c r="F3" s="18" t="s">
        <v>54</v>
      </c>
      <c r="G3" s="6" t="s">
        <v>55</v>
      </c>
      <c r="H3" s="18" t="s">
        <v>60</v>
      </c>
      <c r="I3" s="6" t="s">
        <v>61</v>
      </c>
      <c r="J3" s="18" t="s">
        <v>65</v>
      </c>
      <c r="K3" s="6" t="s">
        <v>66</v>
      </c>
    </row>
    <row r="4" spans="1:11" ht="21.75" customHeight="1">
      <c r="A4" s="8">
        <v>1</v>
      </c>
      <c r="B4" s="8" t="s">
        <v>0</v>
      </c>
      <c r="C4" s="8" t="s">
        <v>1</v>
      </c>
      <c r="D4" s="8" t="s">
        <v>2</v>
      </c>
      <c r="E4" s="8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8" t="s">
        <v>9</v>
      </c>
    </row>
    <row r="5" spans="1:11" ht="36" customHeight="1">
      <c r="A5" s="11"/>
      <c r="B5" s="12" t="s">
        <v>41</v>
      </c>
      <c r="C5" s="13">
        <f>C6+C19</f>
        <v>51244950.129999995</v>
      </c>
      <c r="D5" s="13">
        <f>D6+D19</f>
        <v>90027003.629999995</v>
      </c>
      <c r="E5" s="27">
        <f>D5/C5</f>
        <v>1.7567975654501824</v>
      </c>
      <c r="F5" s="13">
        <f>F6+F19</f>
        <v>108626186.95</v>
      </c>
      <c r="G5" s="27">
        <f>F5/D5</f>
        <v>1.2065956054301261</v>
      </c>
      <c r="H5" s="13">
        <f>H6+H19</f>
        <v>70628435.150000006</v>
      </c>
      <c r="I5" s="27">
        <f>H5/F5</f>
        <v>0.65019713140174806</v>
      </c>
      <c r="J5" s="13">
        <f>J6+J19</f>
        <v>65125853.049999997</v>
      </c>
      <c r="K5" s="27">
        <f>J5/H5</f>
        <v>0.92209112252998837</v>
      </c>
    </row>
    <row r="6" spans="1:11" s="2" customFormat="1" ht="36" customHeight="1">
      <c r="A6" s="20" t="s">
        <v>12</v>
      </c>
      <c r="B6" s="10" t="s">
        <v>13</v>
      </c>
      <c r="C6" s="19">
        <f>C7+C8+C9+C10+C13+C14+C15+C16+C17+C18+C11+C12</f>
        <v>23073106.699999999</v>
      </c>
      <c r="D6" s="19">
        <f>D7+D8+D9+D10+D13+D14+D15+D16+D17+D18+D11</f>
        <v>27232245.370000001</v>
      </c>
      <c r="E6" s="26">
        <f>D6/C6</f>
        <v>1.1802591529644337</v>
      </c>
      <c r="F6" s="19">
        <f>F7+F8+F9+F10+F13+F14+F15+F16+F17+F18+F11</f>
        <v>31432700</v>
      </c>
      <c r="G6" s="26">
        <f>F6/D6</f>
        <v>1.1542456221633257</v>
      </c>
      <c r="H6" s="19">
        <f>H7+H8+H9+H10+H13+H14+H15+H16+H17+H18+H11</f>
        <v>31720400</v>
      </c>
      <c r="I6" s="26">
        <f>H6/F6</f>
        <v>1.0091528885523675</v>
      </c>
      <c r="J6" s="19">
        <f>J7+J8+J9+J10+J13+J14+J15+J16+J17+J18+J11</f>
        <v>32506600</v>
      </c>
      <c r="K6" s="26">
        <f>J6/H6</f>
        <v>1.0247853116606347</v>
      </c>
    </row>
    <row r="7" spans="1:11" ht="40.5" customHeight="1">
      <c r="A7" s="16" t="s">
        <v>14</v>
      </c>
      <c r="B7" s="3" t="s">
        <v>15</v>
      </c>
      <c r="C7" s="14">
        <v>9157125.5800000001</v>
      </c>
      <c r="D7" s="14">
        <v>10251200</v>
      </c>
      <c r="E7" s="26">
        <f t="shared" ref="E7:E24" si="0">D7/C7</f>
        <v>1.1194779311959595</v>
      </c>
      <c r="F7" s="25">
        <v>13873000</v>
      </c>
      <c r="G7" s="26">
        <f t="shared" ref="G7:K24" si="1">F7/D7</f>
        <v>1.3533049789292961</v>
      </c>
      <c r="H7" s="25">
        <v>14045000</v>
      </c>
      <c r="I7" s="26">
        <f t="shared" ref="I7:I17" si="2">H7/F7</f>
        <v>1.0123981835219491</v>
      </c>
      <c r="J7" s="25">
        <v>14601000</v>
      </c>
      <c r="K7" s="26">
        <f t="shared" ref="K7:K17" si="3">J7/H7</f>
        <v>1.0395870416518334</v>
      </c>
    </row>
    <row r="8" spans="1:11" ht="70.5" customHeight="1">
      <c r="A8" s="16" t="s">
        <v>16</v>
      </c>
      <c r="B8" s="3" t="s">
        <v>17</v>
      </c>
      <c r="C8" s="14">
        <v>2951085.77</v>
      </c>
      <c r="D8" s="14">
        <v>2991437.8</v>
      </c>
      <c r="E8" s="26">
        <f t="shared" si="0"/>
        <v>1.0136736215565838</v>
      </c>
      <c r="F8" s="25">
        <v>3203700</v>
      </c>
      <c r="G8" s="26">
        <f t="shared" si="1"/>
        <v>1.0709565814806512</v>
      </c>
      <c r="H8" s="25">
        <v>3232400</v>
      </c>
      <c r="I8" s="26">
        <f t="shared" si="2"/>
        <v>1.0089583918594125</v>
      </c>
      <c r="J8" s="25">
        <v>3287600</v>
      </c>
      <c r="K8" s="26">
        <f t="shared" si="3"/>
        <v>1.0170770944190075</v>
      </c>
    </row>
    <row r="9" spans="1:11" s="4" customFormat="1" ht="43.5" customHeight="1">
      <c r="A9" s="16" t="s">
        <v>18</v>
      </c>
      <c r="B9" s="3" t="s">
        <v>19</v>
      </c>
      <c r="C9" s="14">
        <v>566688</v>
      </c>
      <c r="D9" s="14">
        <v>515000</v>
      </c>
      <c r="E9" s="26">
        <f t="shared" si="0"/>
        <v>0.90878931616692082</v>
      </c>
      <c r="F9" s="25">
        <v>549000</v>
      </c>
      <c r="G9" s="26">
        <f t="shared" si="1"/>
        <v>1.0660194174757283</v>
      </c>
      <c r="H9" s="25">
        <v>599000</v>
      </c>
      <c r="I9" s="26">
        <f t="shared" si="2"/>
        <v>1.0910746812386156</v>
      </c>
      <c r="J9" s="25">
        <v>653000</v>
      </c>
      <c r="K9" s="26">
        <f t="shared" si="3"/>
        <v>1.0901502504173624</v>
      </c>
    </row>
    <row r="10" spans="1:11" ht="43.5" customHeight="1">
      <c r="A10" s="22" t="s">
        <v>50</v>
      </c>
      <c r="B10" s="3" t="s">
        <v>51</v>
      </c>
      <c r="C10" s="14">
        <v>8321577.3799999999</v>
      </c>
      <c r="D10" s="14">
        <v>10963000</v>
      </c>
      <c r="E10" s="26">
        <f t="shared" si="0"/>
        <v>1.3174185012505406</v>
      </c>
      <c r="F10" s="25">
        <v>12357000</v>
      </c>
      <c r="G10" s="26">
        <f t="shared" si="1"/>
        <v>1.1271549758277843</v>
      </c>
      <c r="H10" s="25">
        <v>12394000</v>
      </c>
      <c r="I10" s="26">
        <f t="shared" si="2"/>
        <v>1.0029942542688355</v>
      </c>
      <c r="J10" s="25">
        <v>12515000</v>
      </c>
      <c r="K10" s="26">
        <f t="shared" si="3"/>
        <v>1.0097627884460223</v>
      </c>
    </row>
    <row r="11" spans="1:11" ht="72.75" hidden="1" customHeight="1">
      <c r="A11" s="16" t="s">
        <v>32</v>
      </c>
      <c r="B11" s="3" t="s">
        <v>33</v>
      </c>
      <c r="C11" s="14">
        <v>0</v>
      </c>
      <c r="D11" s="14">
        <v>0</v>
      </c>
      <c r="E11" s="26">
        <f>IF(C11=0,0,ROUND(D11/C11,1))</f>
        <v>0</v>
      </c>
      <c r="F11" s="23">
        <v>0</v>
      </c>
      <c r="G11" s="26">
        <v>0</v>
      </c>
      <c r="H11" s="25">
        <v>0</v>
      </c>
      <c r="I11" s="26">
        <f>IF(F11=0,0,ROUND(H11/F11,1))</f>
        <v>0</v>
      </c>
      <c r="J11" s="25">
        <v>0</v>
      </c>
      <c r="K11" s="26">
        <f>IF(H11=0,0,ROUND(J11/H11,1))</f>
        <v>0</v>
      </c>
    </row>
    <row r="12" spans="1:11" ht="72.75" customHeight="1">
      <c r="A12" s="22" t="s">
        <v>32</v>
      </c>
      <c r="B12" s="3" t="s">
        <v>53</v>
      </c>
      <c r="C12" s="14">
        <v>0</v>
      </c>
      <c r="D12" s="14">
        <v>0</v>
      </c>
      <c r="E12" s="26">
        <f>IF(C12=0,0,ROUND(D12/C12,1))</f>
        <v>0</v>
      </c>
      <c r="F12" s="14">
        <v>0</v>
      </c>
      <c r="G12" s="26">
        <f>IF(E12=0,0,ROUND(F12/E12,1))</f>
        <v>0</v>
      </c>
      <c r="H12" s="14">
        <v>0</v>
      </c>
      <c r="I12" s="26">
        <f>IF(G12=0,0,ROUND(H12/G12,1))</f>
        <v>0</v>
      </c>
      <c r="J12" s="14">
        <v>0</v>
      </c>
      <c r="K12" s="26">
        <f>IF(I12=0,0,ROUND(J12/I12,1))</f>
        <v>0</v>
      </c>
    </row>
    <row r="13" spans="1:11" ht="70.150000000000006" customHeight="1">
      <c r="A13" s="16" t="s">
        <v>20</v>
      </c>
      <c r="B13" s="3" t="s">
        <v>21</v>
      </c>
      <c r="C13" s="14">
        <v>1744725.7</v>
      </c>
      <c r="D13" s="14">
        <v>1432800</v>
      </c>
      <c r="E13" s="26">
        <f t="shared" si="0"/>
        <v>0.82121791408242573</v>
      </c>
      <c r="F13" s="25">
        <v>950000</v>
      </c>
      <c r="G13" s="26">
        <f t="shared" si="1"/>
        <v>0.66303740926856503</v>
      </c>
      <c r="H13" s="25">
        <v>950000</v>
      </c>
      <c r="I13" s="26">
        <f t="shared" si="2"/>
        <v>1</v>
      </c>
      <c r="J13" s="25">
        <v>950000</v>
      </c>
      <c r="K13" s="26">
        <f t="shared" si="3"/>
        <v>1</v>
      </c>
    </row>
    <row r="14" spans="1:11" ht="37.5" customHeight="1">
      <c r="A14" s="16" t="s">
        <v>22</v>
      </c>
      <c r="B14" s="3" t="s">
        <v>23</v>
      </c>
      <c r="C14" s="14">
        <v>0</v>
      </c>
      <c r="D14" s="14">
        <v>0</v>
      </c>
      <c r="E14" s="26" t="e">
        <f t="shared" si="0"/>
        <v>#DIV/0!</v>
      </c>
      <c r="F14" s="25">
        <v>0</v>
      </c>
      <c r="G14" s="26" t="e">
        <f t="shared" si="1"/>
        <v>#DIV/0!</v>
      </c>
      <c r="H14" s="25">
        <v>0</v>
      </c>
      <c r="I14" s="26" t="e">
        <f t="shared" si="2"/>
        <v>#DIV/0!</v>
      </c>
      <c r="J14" s="25">
        <v>0</v>
      </c>
      <c r="K14" s="26" t="e">
        <f t="shared" si="3"/>
        <v>#DIV/0!</v>
      </c>
    </row>
    <row r="15" spans="1:11" s="4" customFormat="1" ht="52.5" customHeight="1">
      <c r="A15" s="16" t="s">
        <v>24</v>
      </c>
      <c r="B15" s="3" t="s">
        <v>25</v>
      </c>
      <c r="C15" s="14">
        <v>0</v>
      </c>
      <c r="D15" s="14">
        <v>791961.89</v>
      </c>
      <c r="E15" s="26" t="e">
        <f t="shared" si="0"/>
        <v>#DIV/0!</v>
      </c>
      <c r="F15" s="25">
        <v>0</v>
      </c>
      <c r="G15" s="26">
        <f t="shared" si="1"/>
        <v>0</v>
      </c>
      <c r="H15" s="25">
        <v>0</v>
      </c>
      <c r="I15" s="26">
        <f>IF(F15=0,0,ROUND(H15/F15,1))</f>
        <v>0</v>
      </c>
      <c r="J15" s="25">
        <v>0</v>
      </c>
      <c r="K15" s="26">
        <f>IF(H15=0,0,ROUND(J15/H15,1))</f>
        <v>0</v>
      </c>
    </row>
    <row r="16" spans="1:11" s="4" customFormat="1" ht="54.75" customHeight="1">
      <c r="A16" s="16" t="s">
        <v>26</v>
      </c>
      <c r="B16" s="3" t="s">
        <v>27</v>
      </c>
      <c r="C16" s="14">
        <v>331904.27</v>
      </c>
      <c r="D16" s="14">
        <v>118880.94</v>
      </c>
      <c r="E16" s="26">
        <f t="shared" si="0"/>
        <v>0.35817839884976471</v>
      </c>
      <c r="F16" s="25">
        <v>500000</v>
      </c>
      <c r="G16" s="26">
        <f t="shared" si="1"/>
        <v>4.2058886815666163</v>
      </c>
      <c r="H16" s="25">
        <v>500000</v>
      </c>
      <c r="I16" s="26">
        <f t="shared" si="2"/>
        <v>1</v>
      </c>
      <c r="J16" s="25">
        <v>500000</v>
      </c>
      <c r="K16" s="26">
        <f t="shared" si="3"/>
        <v>1</v>
      </c>
    </row>
    <row r="17" spans="1:13" ht="40.15" customHeight="1">
      <c r="A17" s="16" t="s">
        <v>28</v>
      </c>
      <c r="B17" s="3" t="s">
        <v>29</v>
      </c>
      <c r="C17" s="14">
        <v>0</v>
      </c>
      <c r="D17" s="14">
        <v>17964.740000000002</v>
      </c>
      <c r="E17" s="26" t="e">
        <f t="shared" si="0"/>
        <v>#DIV/0!</v>
      </c>
      <c r="F17" s="25">
        <v>0</v>
      </c>
      <c r="G17" s="26">
        <f t="shared" si="1"/>
        <v>0</v>
      </c>
      <c r="H17" s="25">
        <v>0</v>
      </c>
      <c r="I17" s="26" t="e">
        <f t="shared" si="2"/>
        <v>#DIV/0!</v>
      </c>
      <c r="J17" s="25">
        <v>0</v>
      </c>
      <c r="K17" s="26" t="e">
        <f t="shared" si="3"/>
        <v>#DIV/0!</v>
      </c>
    </row>
    <row r="18" spans="1:13" ht="33.75" customHeight="1">
      <c r="A18" s="16" t="s">
        <v>31</v>
      </c>
      <c r="B18" s="3" t="s">
        <v>30</v>
      </c>
      <c r="C18" s="14">
        <v>0</v>
      </c>
      <c r="D18" s="14">
        <v>150000</v>
      </c>
      <c r="E18" s="26" t="e">
        <f t="shared" si="0"/>
        <v>#DIV/0!</v>
      </c>
      <c r="F18" s="25">
        <v>0</v>
      </c>
      <c r="G18" s="26">
        <f t="shared" si="1"/>
        <v>0</v>
      </c>
      <c r="H18" s="25">
        <v>0</v>
      </c>
      <c r="I18" s="26">
        <f>IF(F18=0,0,ROUND(H18/F18,1))</f>
        <v>0</v>
      </c>
      <c r="J18" s="25">
        <v>0</v>
      </c>
      <c r="K18" s="26">
        <f>IF(H18=0,0,ROUND(J18/H18,1))</f>
        <v>0</v>
      </c>
    </row>
    <row r="19" spans="1:13" ht="30" customHeight="1">
      <c r="A19" s="17" t="s">
        <v>42</v>
      </c>
      <c r="B19" s="10" t="s">
        <v>34</v>
      </c>
      <c r="C19" s="15">
        <f>C20+C25+C26</f>
        <v>28171843.429999996</v>
      </c>
      <c r="D19" s="15">
        <f>D20+D25+D26</f>
        <v>62794758.259999998</v>
      </c>
      <c r="E19" s="26">
        <f t="shared" si="0"/>
        <v>2.2289900345367641</v>
      </c>
      <c r="F19" s="15">
        <f>F20+F25</f>
        <v>77193486.950000003</v>
      </c>
      <c r="G19" s="26">
        <f t="shared" si="1"/>
        <v>1.2292982581505045</v>
      </c>
      <c r="H19" s="15">
        <f>H20</f>
        <v>38908035.149999999</v>
      </c>
      <c r="I19" s="26">
        <f t="shared" si="1"/>
        <v>0.50403261579829428</v>
      </c>
      <c r="J19" s="15">
        <f>J20</f>
        <v>32619253.050000001</v>
      </c>
      <c r="K19" s="26">
        <f t="shared" si="1"/>
        <v>0.83836803694262119</v>
      </c>
      <c r="M19" s="9"/>
    </row>
    <row r="20" spans="1:13" ht="56.25" customHeight="1">
      <c r="A20" s="16" t="s">
        <v>40</v>
      </c>
      <c r="B20" s="3" t="s">
        <v>35</v>
      </c>
      <c r="C20" s="14">
        <f>C21+C22+C23+C24</f>
        <v>28154009.549999997</v>
      </c>
      <c r="D20" s="14">
        <f>D21+D22+D23+D24</f>
        <v>63520563.409999996</v>
      </c>
      <c r="E20" s="26">
        <f t="shared" si="0"/>
        <v>2.2561817810422675</v>
      </c>
      <c r="F20" s="14">
        <f>F21+F22+F23+F24</f>
        <v>77193486.950000003</v>
      </c>
      <c r="G20" s="26">
        <f t="shared" si="1"/>
        <v>1.2152519248254572</v>
      </c>
      <c r="H20" s="14">
        <f>H21+H22+H23+H24</f>
        <v>38908035.149999999</v>
      </c>
      <c r="I20" s="26">
        <f t="shared" si="1"/>
        <v>0.50403261579829428</v>
      </c>
      <c r="J20" s="14">
        <f>J21+J22+J23+J24</f>
        <v>32619253.050000001</v>
      </c>
      <c r="K20" s="26">
        <f t="shared" si="1"/>
        <v>0.83836803694262119</v>
      </c>
      <c r="M20" s="9"/>
    </row>
    <row r="21" spans="1:13" ht="38.25" customHeight="1">
      <c r="A21" s="16" t="s">
        <v>46</v>
      </c>
      <c r="B21" s="3" t="s">
        <v>36</v>
      </c>
      <c r="C21" s="14">
        <v>0</v>
      </c>
      <c r="D21" s="14">
        <v>0</v>
      </c>
      <c r="E21" s="26" t="e">
        <f t="shared" si="0"/>
        <v>#DIV/0!</v>
      </c>
      <c r="F21" s="25">
        <v>0</v>
      </c>
      <c r="G21" s="26" t="e">
        <f t="shared" si="1"/>
        <v>#DIV/0!</v>
      </c>
      <c r="H21" s="25">
        <v>0</v>
      </c>
      <c r="I21" s="26" t="e">
        <f t="shared" si="1"/>
        <v>#DIV/0!</v>
      </c>
      <c r="J21" s="25">
        <v>0</v>
      </c>
      <c r="K21" s="26" t="e">
        <f t="shared" si="1"/>
        <v>#DIV/0!</v>
      </c>
      <c r="M21" s="9"/>
    </row>
    <row r="22" spans="1:13" ht="47.25">
      <c r="A22" s="16" t="s">
        <v>47</v>
      </c>
      <c r="B22" s="3" t="s">
        <v>37</v>
      </c>
      <c r="C22" s="14">
        <v>27578746.969999999</v>
      </c>
      <c r="D22" s="14">
        <v>62699607.409999996</v>
      </c>
      <c r="E22" s="26">
        <f t="shared" si="0"/>
        <v>2.2734755671896285</v>
      </c>
      <c r="F22" s="25">
        <v>76073476.950000003</v>
      </c>
      <c r="G22" s="26">
        <f t="shared" si="1"/>
        <v>1.2133006902666348</v>
      </c>
      <c r="H22" s="25">
        <v>37659130.149999999</v>
      </c>
      <c r="I22" s="26">
        <f t="shared" si="1"/>
        <v>0.49503626835344744</v>
      </c>
      <c r="J22" s="25">
        <v>31030209.050000001</v>
      </c>
      <c r="K22" s="26">
        <f t="shared" si="1"/>
        <v>0.82397572451630308</v>
      </c>
      <c r="M22" s="9"/>
    </row>
    <row r="23" spans="1:13" ht="36.75" customHeight="1">
      <c r="A23" s="16" t="s">
        <v>48</v>
      </c>
      <c r="B23" s="3" t="s">
        <v>38</v>
      </c>
      <c r="C23" s="14">
        <v>575262.57999999996</v>
      </c>
      <c r="D23" s="14">
        <v>820956</v>
      </c>
      <c r="E23" s="26">
        <f t="shared" si="0"/>
        <v>1.4270978654651933</v>
      </c>
      <c r="F23" s="25">
        <v>1120010</v>
      </c>
      <c r="G23" s="26">
        <f t="shared" si="1"/>
        <v>1.364275308299105</v>
      </c>
      <c r="H23" s="25">
        <v>1248905</v>
      </c>
      <c r="I23" s="26">
        <f t="shared" si="1"/>
        <v>1.1150837938946974</v>
      </c>
      <c r="J23" s="25">
        <v>1589044</v>
      </c>
      <c r="K23" s="26">
        <f t="shared" si="1"/>
        <v>1.2723497784058835</v>
      </c>
      <c r="M23" s="9"/>
    </row>
    <row r="24" spans="1:13" ht="32.25" customHeight="1">
      <c r="A24" s="16" t="s">
        <v>49</v>
      </c>
      <c r="B24" s="3" t="s">
        <v>39</v>
      </c>
      <c r="C24" s="14">
        <v>0</v>
      </c>
      <c r="D24" s="14">
        <v>0</v>
      </c>
      <c r="E24" s="26" t="e">
        <f t="shared" si="0"/>
        <v>#DIV/0!</v>
      </c>
      <c r="F24" s="25">
        <v>0</v>
      </c>
      <c r="G24" s="26" t="e">
        <f t="shared" si="1"/>
        <v>#DIV/0!</v>
      </c>
      <c r="H24" s="25">
        <v>0</v>
      </c>
      <c r="I24" s="26" t="e">
        <f t="shared" si="1"/>
        <v>#DIV/0!</v>
      </c>
      <c r="J24" s="25">
        <v>0</v>
      </c>
      <c r="K24" s="26" t="e">
        <f t="shared" si="1"/>
        <v>#DIV/0!</v>
      </c>
      <c r="M24" s="9"/>
    </row>
    <row r="25" spans="1:13" ht="32.25" customHeight="1">
      <c r="A25" s="16" t="s">
        <v>44</v>
      </c>
      <c r="B25" s="3" t="s">
        <v>45</v>
      </c>
      <c r="C25" s="14">
        <v>17833.88</v>
      </c>
      <c r="D25" s="14">
        <v>26558.65</v>
      </c>
      <c r="E25" s="26">
        <v>0</v>
      </c>
      <c r="F25" s="25">
        <v>0</v>
      </c>
      <c r="G25" s="26">
        <v>0</v>
      </c>
      <c r="H25" s="25">
        <v>0</v>
      </c>
      <c r="I25" s="26">
        <v>0</v>
      </c>
      <c r="J25" s="25">
        <v>0</v>
      </c>
      <c r="K25" s="26">
        <v>0</v>
      </c>
      <c r="M25" s="9"/>
    </row>
    <row r="26" spans="1:13" ht="85.5" customHeight="1">
      <c r="A26" s="17" t="s">
        <v>56</v>
      </c>
      <c r="B26" s="10" t="s">
        <v>57</v>
      </c>
      <c r="C26" s="15">
        <f>C27+C32</f>
        <v>0</v>
      </c>
      <c r="D26" s="15">
        <f>D27+D32</f>
        <v>-752363.8</v>
      </c>
      <c r="E26" s="26" t="e">
        <f t="shared" ref="E26" si="4">D26/C26</f>
        <v>#DIV/0!</v>
      </c>
      <c r="F26" s="15">
        <f>F27+F32</f>
        <v>0</v>
      </c>
      <c r="G26" s="26">
        <f t="shared" ref="G26" si="5">F26/D26</f>
        <v>0</v>
      </c>
      <c r="H26" s="15">
        <f>H27</f>
        <v>0</v>
      </c>
      <c r="I26" s="26" t="e">
        <f t="shared" ref="I26" si="6">H26/F26</f>
        <v>#DIV/0!</v>
      </c>
      <c r="J26" s="15">
        <f>J27</f>
        <v>0</v>
      </c>
      <c r="K26" s="26" t="e">
        <f t="shared" ref="K26" si="7">J26/H26</f>
        <v>#DIV/0!</v>
      </c>
    </row>
    <row r="27" spans="1:13" ht="78.75">
      <c r="A27" s="16" t="s">
        <v>59</v>
      </c>
      <c r="B27" s="3" t="s">
        <v>58</v>
      </c>
      <c r="C27" s="14">
        <v>0</v>
      </c>
      <c r="D27" s="24">
        <v>-752363.8</v>
      </c>
      <c r="E27" s="26">
        <v>0</v>
      </c>
      <c r="F27" s="25">
        <v>0</v>
      </c>
      <c r="G27" s="26">
        <v>0</v>
      </c>
      <c r="H27" s="25">
        <v>0</v>
      </c>
      <c r="I27" s="26">
        <v>0</v>
      </c>
      <c r="J27" s="25">
        <v>0</v>
      </c>
      <c r="K27" s="26">
        <v>0</v>
      </c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1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2024-2028</vt:lpstr>
      <vt:lpstr>'2024-2028'!Заголовки_для_печати</vt:lpstr>
      <vt:lpstr>'2024-2028'!Область_печати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Пользователь</cp:lastModifiedBy>
  <cp:lastPrinted>2022-12-12T14:12:15Z</cp:lastPrinted>
  <dcterms:created xsi:type="dcterms:W3CDTF">2006-09-16T00:00:00Z</dcterms:created>
  <dcterms:modified xsi:type="dcterms:W3CDTF">2025-11-18T07:50:47Z</dcterms:modified>
</cp:coreProperties>
</file>